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xomourelle/Documents/0 I3TE/I3TE_Proyectos en Curso/"/>
    </mc:Choice>
  </mc:AlternateContent>
  <bookViews>
    <workbookView xWindow="-60160" yWindow="-17840" windowWidth="60160" windowHeight="33840" tabRatio="500"/>
  </bookViews>
  <sheets>
    <sheet name="Hoja2" sheetId="2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7" i="2" l="1"/>
  <c r="L24" i="2"/>
  <c r="K24" i="2"/>
  <c r="L23" i="2"/>
  <c r="K2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8" i="2"/>
  <c r="K19" i="2"/>
  <c r="K20" i="2"/>
  <c r="K21" i="2"/>
  <c r="K22" i="2"/>
  <c r="K3" i="2"/>
  <c r="H37" i="2"/>
  <c r="H35" i="2"/>
  <c r="H36" i="2"/>
  <c r="H34" i="2"/>
  <c r="H23" i="2"/>
  <c r="E35" i="2"/>
  <c r="E36" i="2"/>
  <c r="E37" i="2"/>
  <c r="E34" i="2"/>
  <c r="G37" i="2"/>
  <c r="D37" i="2"/>
  <c r="H29" i="2"/>
  <c r="H30" i="2"/>
  <c r="H31" i="2"/>
  <c r="G31" i="2"/>
  <c r="H28" i="2"/>
  <c r="E29" i="2"/>
  <c r="E30" i="2"/>
  <c r="E28" i="2"/>
  <c r="E31" i="2"/>
  <c r="D31" i="2"/>
  <c r="H4" i="2"/>
  <c r="H5" i="2"/>
  <c r="H6" i="2"/>
  <c r="H7" i="2"/>
  <c r="I8" i="2"/>
  <c r="H8" i="2"/>
  <c r="H9" i="2"/>
  <c r="H10" i="2"/>
  <c r="H11" i="2"/>
  <c r="H12" i="2"/>
  <c r="H13" i="2"/>
  <c r="B14" i="2"/>
  <c r="H14" i="2"/>
  <c r="H15" i="2"/>
  <c r="H16" i="2"/>
  <c r="B17" i="2"/>
  <c r="H17" i="2"/>
  <c r="H19" i="2"/>
  <c r="H20" i="2"/>
  <c r="H3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3" i="2"/>
  <c r="E24" i="2"/>
  <c r="H24" i="2"/>
</calcChain>
</file>

<file path=xl/sharedStrings.xml><?xml version="1.0" encoding="utf-8"?>
<sst xmlns="http://schemas.openxmlformats.org/spreadsheetml/2006/main" count="60" uniqueCount="40">
  <si>
    <t>Partida</t>
  </si>
  <si>
    <t xml:space="preserve">coste </t>
  </si>
  <si>
    <t>Margen</t>
  </si>
  <si>
    <t>Cinta transporte AISI 316</t>
  </si>
  <si>
    <t xml:space="preserve">Armario AISI 316 </t>
  </si>
  <si>
    <t>Aparamenta varia</t>
  </si>
  <si>
    <t>2 módulos E/S</t>
  </si>
  <si>
    <t>Módulo I/O Link</t>
  </si>
  <si>
    <t>Variador de Velocidad</t>
  </si>
  <si>
    <t>Estructura Metálica acero</t>
  </si>
  <si>
    <t>M.O, Armario</t>
  </si>
  <si>
    <t>Material Vario</t>
  </si>
  <si>
    <t>Desarrollo Autómata y Programación</t>
  </si>
  <si>
    <t>Jornadas en planta puesta en marcha</t>
  </si>
  <si>
    <t>Dietas</t>
  </si>
  <si>
    <t>Kms</t>
  </si>
  <si>
    <t>Autómata CPU 1200 S7</t>
  </si>
  <si>
    <t>Precio Compra Real</t>
  </si>
  <si>
    <t>Clara</t>
  </si>
  <si>
    <t>Toni</t>
  </si>
  <si>
    <t xml:space="preserve">Cámara de Visión Artificial Cognex Insight </t>
  </si>
  <si>
    <t>Cable de comunicación y señales cámara VA</t>
  </si>
  <si>
    <t xml:space="preserve">Diferencial Prototipado </t>
  </si>
  <si>
    <t>Plazo entrega 3-5 semanas tras pedido</t>
  </si>
  <si>
    <t>Forma Pago</t>
  </si>
  <si>
    <t>Maquina 1</t>
  </si>
  <si>
    <t>Línea Fase 1</t>
  </si>
  <si>
    <t>Sensor TOF Láser</t>
  </si>
  <si>
    <t>Comisión Comercial Redysa</t>
  </si>
  <si>
    <t>Precio Venta Máquina Inicial</t>
  </si>
  <si>
    <t>Precio Venta Máquinas 2-5 (mínimo pedido 4 unidades)</t>
  </si>
  <si>
    <t>(sin desarrollo, jornadas plantas, dietas y kms)</t>
  </si>
  <si>
    <t>HMI pantalla táctil 18,5 " + Windows 10 pro + soft</t>
  </si>
  <si>
    <t>Dif real-previsto Fase 2</t>
  </si>
  <si>
    <t>Dif real-previsto Fase 1</t>
  </si>
  <si>
    <t>Máquinas 2-5</t>
  </si>
  <si>
    <t>Origen precio</t>
  </si>
  <si>
    <t>Uds. Fase 2 VA</t>
  </si>
  <si>
    <t>Subt.Línea</t>
  </si>
  <si>
    <t>Udes Fase 1 TOF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</si>
</sst>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7" formatCode="_-* #,##0.0\ _€_-;\-* #,##0.0\ _€_-;_-* &quot;-&quot;??\ _€_-;_-@_-"/>
  </numFmts>
  <fonts count="11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scheme val="minor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color theme="1"/>
      <name val="Calibri"/>
      <scheme val="minor"/>
    </font>
    <font>
      <b/>
      <i/>
      <sz val="14"/>
      <color theme="1"/>
      <name val="Calibri"/>
      <scheme val="minor"/>
    </font>
    <font>
      <b/>
      <i/>
      <sz val="11"/>
      <color theme="1"/>
      <name val="Calibri"/>
      <scheme val="minor"/>
    </font>
    <font>
      <i/>
      <sz val="9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44" fontId="0" fillId="0" borderId="0" xfId="1" applyFont="1"/>
    <xf numFmtId="0" fontId="0" fillId="0" borderId="4" xfId="0" applyBorder="1"/>
    <xf numFmtId="0" fontId="0" fillId="0" borderId="6" xfId="0" applyBorder="1"/>
    <xf numFmtId="44" fontId="0" fillId="0" borderId="5" xfId="1" applyFont="1" applyBorder="1"/>
    <xf numFmtId="0" fontId="0" fillId="0" borderId="7" xfId="0" applyBorder="1"/>
    <xf numFmtId="0" fontId="0" fillId="0" borderId="9" xfId="0" applyBorder="1"/>
    <xf numFmtId="44" fontId="0" fillId="0" borderId="6" xfId="1" applyFont="1" applyBorder="1"/>
    <xf numFmtId="0" fontId="3" fillId="0" borderId="1" xfId="0" applyFont="1" applyBorder="1"/>
    <xf numFmtId="44" fontId="0" fillId="0" borderId="8" xfId="1" applyFont="1" applyBorder="1"/>
    <xf numFmtId="44" fontId="0" fillId="0" borderId="0" xfId="0" applyNumberFormat="1"/>
    <xf numFmtId="44" fontId="0" fillId="0" borderId="0" xfId="1" applyFont="1" applyBorder="1"/>
    <xf numFmtId="0" fontId="0" fillId="0" borderId="10" xfId="0" applyFill="1" applyBorder="1"/>
    <xf numFmtId="0" fontId="3" fillId="0" borderId="0" xfId="0" applyFont="1"/>
    <xf numFmtId="44" fontId="3" fillId="0" borderId="0" xfId="1" applyFont="1"/>
    <xf numFmtId="0" fontId="3" fillId="0" borderId="0" xfId="0" applyFont="1" applyAlignment="1">
      <alignment horizontal="right"/>
    </xf>
    <xf numFmtId="167" fontId="0" fillId="0" borderId="5" xfId="3" applyNumberFormat="1" applyFont="1" applyBorder="1"/>
    <xf numFmtId="43" fontId="0" fillId="0" borderId="8" xfId="3" applyFont="1" applyBorder="1"/>
    <xf numFmtId="167" fontId="0" fillId="0" borderId="8" xfId="3" applyNumberFormat="1" applyFont="1" applyBorder="1"/>
    <xf numFmtId="44" fontId="7" fillId="0" borderId="5" xfId="1" applyFont="1" applyBorder="1"/>
    <xf numFmtId="43" fontId="0" fillId="0" borderId="5" xfId="3" applyNumberFormat="1" applyFont="1" applyBorder="1"/>
    <xf numFmtId="44" fontId="7" fillId="0" borderId="0" xfId="1" applyFont="1" applyBorder="1"/>
    <xf numFmtId="0" fontId="0" fillId="0" borderId="11" xfId="0" applyFill="1" applyBorder="1"/>
    <xf numFmtId="0" fontId="3" fillId="0" borderId="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9" fontId="0" fillId="0" borderId="4" xfId="2" applyFont="1" applyBorder="1"/>
    <xf numFmtId="9" fontId="3" fillId="0" borderId="7" xfId="2" applyFont="1" applyBorder="1"/>
    <xf numFmtId="44" fontId="3" fillId="0" borderId="9" xfId="1" applyFont="1" applyBorder="1"/>
    <xf numFmtId="44" fontId="0" fillId="0" borderId="9" xfId="1" applyFont="1" applyBorder="1"/>
    <xf numFmtId="9" fontId="3" fillId="0" borderId="7" xfId="1" applyNumberFormat="1" applyFont="1" applyBorder="1"/>
    <xf numFmtId="0" fontId="5" fillId="0" borderId="0" xfId="0" applyFont="1" applyFill="1" applyBorder="1" applyAlignment="1">
      <alignment wrapText="1"/>
    </xf>
    <xf numFmtId="0" fontId="10" fillId="0" borderId="0" xfId="0" applyFont="1"/>
    <xf numFmtId="0" fontId="10" fillId="0" borderId="1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9" fillId="2" borderId="10" xfId="0" applyFont="1" applyFill="1" applyBorder="1"/>
    <xf numFmtId="44" fontId="0" fillId="2" borderId="0" xfId="1" applyFont="1" applyFill="1" applyBorder="1"/>
    <xf numFmtId="44" fontId="8" fillId="2" borderId="0" xfId="1" applyFont="1" applyFill="1" applyBorder="1"/>
    <xf numFmtId="0" fontId="0" fillId="2" borderId="0" xfId="0" applyFill="1" applyBorder="1"/>
    <xf numFmtId="0" fontId="0" fillId="2" borderId="0" xfId="0" applyFill="1"/>
    <xf numFmtId="44" fontId="7" fillId="2" borderId="0" xfId="0" applyNumberFormat="1" applyFont="1" applyFill="1"/>
    <xf numFmtId="0" fontId="0" fillId="2" borderId="10" xfId="0" applyFill="1" applyBorder="1"/>
    <xf numFmtId="0" fontId="4" fillId="2" borderId="0" xfId="0" applyFont="1" applyFill="1"/>
    <xf numFmtId="44" fontId="0" fillId="2" borderId="0" xfId="0" applyNumberFormat="1" applyFill="1"/>
    <xf numFmtId="44" fontId="3" fillId="2" borderId="0" xfId="0" applyNumberFormat="1" applyFont="1" applyFill="1"/>
    <xf numFmtId="9" fontId="0" fillId="2" borderId="0" xfId="2" applyFont="1" applyFill="1"/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zoomScale="190" zoomScaleNormal="190" zoomScalePageLayoutView="190" workbookViewId="0">
      <selection activeCell="A31" sqref="A31"/>
    </sheetView>
  </sheetViews>
  <sheetFormatPr baseColWidth="10" defaultRowHeight="14" x14ac:dyDescent="0.2"/>
  <cols>
    <col min="1" max="1" width="53.796875" bestFit="1" customWidth="1"/>
    <col min="2" max="2" width="12" bestFit="1" customWidth="1"/>
    <col min="3" max="3" width="13.3984375" bestFit="1" customWidth="1"/>
    <col min="4" max="4" width="17.59765625" customWidth="1"/>
    <col min="5" max="5" width="17.59765625" bestFit="1" customWidth="1"/>
    <col min="6" max="6" width="14.796875" bestFit="1" customWidth="1"/>
    <col min="7" max="7" width="11.19921875" bestFit="1" customWidth="1"/>
    <col min="8" max="9" width="17.59765625" bestFit="1" customWidth="1"/>
    <col min="10" max="10" width="6" customWidth="1"/>
    <col min="11" max="11" width="14.59765625" customWidth="1"/>
    <col min="12" max="12" width="11.19921875" customWidth="1"/>
  </cols>
  <sheetData>
    <row r="1" spans="1:12" ht="15" thickBot="1" x14ac:dyDescent="0.25"/>
    <row r="2" spans="1:12" ht="42" x14ac:dyDescent="0.2">
      <c r="A2" s="8" t="s">
        <v>0</v>
      </c>
      <c r="B2" s="33" t="s">
        <v>1</v>
      </c>
      <c r="C2" s="33" t="s">
        <v>37</v>
      </c>
      <c r="D2" s="33" t="s">
        <v>2</v>
      </c>
      <c r="E2" s="33" t="s">
        <v>38</v>
      </c>
      <c r="F2" s="33" t="s">
        <v>39</v>
      </c>
      <c r="G2" s="33" t="s">
        <v>2</v>
      </c>
      <c r="H2" s="33" t="s">
        <v>26</v>
      </c>
      <c r="I2" s="34" t="s">
        <v>17</v>
      </c>
      <c r="J2" s="32" t="s">
        <v>36</v>
      </c>
      <c r="K2" s="30" t="s">
        <v>33</v>
      </c>
      <c r="L2" s="30" t="s">
        <v>34</v>
      </c>
    </row>
    <row r="3" spans="1:12" x14ac:dyDescent="0.2">
      <c r="A3" s="2" t="s">
        <v>9</v>
      </c>
      <c r="B3" s="4">
        <v>2000</v>
      </c>
      <c r="C3" s="16">
        <v>1</v>
      </c>
      <c r="D3" s="20">
        <v>1.25</v>
      </c>
      <c r="E3" s="19">
        <f>B3*C3*D3</f>
        <v>2500</v>
      </c>
      <c r="F3" s="16">
        <v>1</v>
      </c>
      <c r="G3" s="4">
        <v>1.25</v>
      </c>
      <c r="H3" s="19">
        <f>B3*F3*G3</f>
        <v>2500</v>
      </c>
      <c r="I3" s="3">
        <v>2500</v>
      </c>
      <c r="J3" s="31" t="s">
        <v>18</v>
      </c>
      <c r="K3" s="10">
        <f>E3-I3</f>
        <v>0</v>
      </c>
      <c r="L3" s="10">
        <f>H3-I3</f>
        <v>0</v>
      </c>
    </row>
    <row r="4" spans="1:12" x14ac:dyDescent="0.2">
      <c r="A4" s="2" t="s">
        <v>3</v>
      </c>
      <c r="B4" s="4">
        <v>2600</v>
      </c>
      <c r="C4" s="16">
        <v>1</v>
      </c>
      <c r="D4" s="20">
        <v>1.25</v>
      </c>
      <c r="E4" s="19">
        <f>B4*C4*D4</f>
        <v>3250</v>
      </c>
      <c r="F4" s="16">
        <v>1</v>
      </c>
      <c r="G4" s="4">
        <v>1.25</v>
      </c>
      <c r="H4" s="19">
        <f t="shared" ref="H4:H20" si="0">B4*F4*G4</f>
        <v>3250</v>
      </c>
      <c r="I4" s="3">
        <v>2000</v>
      </c>
      <c r="J4" s="31" t="s">
        <v>19</v>
      </c>
      <c r="K4" s="10">
        <f t="shared" ref="K4:K22" si="1">E4-I4</f>
        <v>1250</v>
      </c>
      <c r="L4" s="10">
        <f t="shared" ref="L4:L22" si="2">H4-I4</f>
        <v>1250</v>
      </c>
    </row>
    <row r="5" spans="1:12" x14ac:dyDescent="0.2">
      <c r="A5" s="2" t="s">
        <v>27</v>
      </c>
      <c r="B5" s="4">
        <v>160</v>
      </c>
      <c r="C5" s="16">
        <v>0</v>
      </c>
      <c r="D5" s="20">
        <v>1</v>
      </c>
      <c r="E5" s="19">
        <f t="shared" ref="E5:E20" si="3">B5*C5*D5</f>
        <v>0</v>
      </c>
      <c r="F5" s="16">
        <v>1</v>
      </c>
      <c r="G5" s="4">
        <v>1.3</v>
      </c>
      <c r="H5" s="19">
        <f t="shared" si="0"/>
        <v>208</v>
      </c>
      <c r="I5" s="3"/>
      <c r="J5" s="31"/>
      <c r="K5" s="10">
        <f t="shared" si="1"/>
        <v>0</v>
      </c>
      <c r="L5" s="10">
        <f t="shared" si="2"/>
        <v>208</v>
      </c>
    </row>
    <row r="6" spans="1:12" x14ac:dyDescent="0.2">
      <c r="A6" s="2" t="s">
        <v>20</v>
      </c>
      <c r="B6" s="4">
        <v>985</v>
      </c>
      <c r="C6" s="16">
        <v>1</v>
      </c>
      <c r="D6" s="20">
        <v>1.25</v>
      </c>
      <c r="E6" s="19">
        <f>B6*C6*D6</f>
        <v>1231.25</v>
      </c>
      <c r="F6" s="16">
        <v>0</v>
      </c>
      <c r="G6" s="4">
        <v>1.25</v>
      </c>
      <c r="H6" s="19">
        <f t="shared" si="0"/>
        <v>0</v>
      </c>
      <c r="I6" s="3">
        <v>320</v>
      </c>
      <c r="J6" s="31" t="s">
        <v>19</v>
      </c>
      <c r="K6" s="10">
        <f t="shared" si="1"/>
        <v>911.25</v>
      </c>
      <c r="L6" s="10">
        <f t="shared" si="2"/>
        <v>-320</v>
      </c>
    </row>
    <row r="7" spans="1:12" x14ac:dyDescent="0.2">
      <c r="A7" s="2" t="s">
        <v>21</v>
      </c>
      <c r="B7" s="4">
        <v>40</v>
      </c>
      <c r="C7" s="16">
        <v>1</v>
      </c>
      <c r="D7" s="20">
        <v>1.25</v>
      </c>
      <c r="E7" s="19">
        <f t="shared" si="3"/>
        <v>50</v>
      </c>
      <c r="F7" s="16">
        <v>1</v>
      </c>
      <c r="G7" s="4">
        <v>1.25</v>
      </c>
      <c r="H7" s="19">
        <f t="shared" si="0"/>
        <v>50</v>
      </c>
      <c r="I7" s="3">
        <v>40</v>
      </c>
      <c r="J7" s="31" t="s">
        <v>19</v>
      </c>
      <c r="K7" s="10">
        <f t="shared" si="1"/>
        <v>10</v>
      </c>
      <c r="L7" s="10">
        <f t="shared" si="2"/>
        <v>10</v>
      </c>
    </row>
    <row r="8" spans="1:12" x14ac:dyDescent="0.2">
      <c r="A8" s="2" t="s">
        <v>4</v>
      </c>
      <c r="B8" s="4">
        <v>620</v>
      </c>
      <c r="C8" s="16">
        <v>1</v>
      </c>
      <c r="D8" s="20">
        <v>1.25</v>
      </c>
      <c r="E8" s="19">
        <f t="shared" si="3"/>
        <v>775</v>
      </c>
      <c r="F8" s="16">
        <v>1</v>
      </c>
      <c r="G8" s="4">
        <v>1.25</v>
      </c>
      <c r="H8" s="19">
        <f t="shared" si="0"/>
        <v>775</v>
      </c>
      <c r="I8" s="3">
        <f>526.42+55.94</f>
        <v>582.3599999999999</v>
      </c>
      <c r="J8" s="31" t="s">
        <v>19</v>
      </c>
      <c r="K8" s="10">
        <f t="shared" si="1"/>
        <v>192.6400000000001</v>
      </c>
      <c r="L8" s="10">
        <f t="shared" si="2"/>
        <v>192.6400000000001</v>
      </c>
    </row>
    <row r="9" spans="1:12" x14ac:dyDescent="0.2">
      <c r="A9" s="2" t="s">
        <v>5</v>
      </c>
      <c r="B9" s="4">
        <v>250</v>
      </c>
      <c r="C9" s="16">
        <v>1</v>
      </c>
      <c r="D9" s="20">
        <v>1.25</v>
      </c>
      <c r="E9" s="19">
        <f t="shared" si="3"/>
        <v>312.5</v>
      </c>
      <c r="F9" s="16">
        <v>1</v>
      </c>
      <c r="G9" s="4">
        <v>1.25</v>
      </c>
      <c r="H9" s="19">
        <f t="shared" si="0"/>
        <v>312.5</v>
      </c>
      <c r="I9" s="3">
        <v>200</v>
      </c>
      <c r="J9" s="31" t="s">
        <v>19</v>
      </c>
      <c r="K9" s="10">
        <f t="shared" si="1"/>
        <v>112.5</v>
      </c>
      <c r="L9" s="10">
        <f t="shared" si="2"/>
        <v>112.5</v>
      </c>
    </row>
    <row r="10" spans="1:12" x14ac:dyDescent="0.2">
      <c r="A10" s="2" t="s">
        <v>16</v>
      </c>
      <c r="B10" s="4">
        <v>275</v>
      </c>
      <c r="C10" s="16">
        <v>1</v>
      </c>
      <c r="D10" s="20">
        <v>1.25</v>
      </c>
      <c r="E10" s="19">
        <f t="shared" si="3"/>
        <v>343.75</v>
      </c>
      <c r="F10" s="16">
        <v>1</v>
      </c>
      <c r="G10" s="4">
        <v>1.25</v>
      </c>
      <c r="H10" s="19">
        <f t="shared" si="0"/>
        <v>343.75</v>
      </c>
      <c r="I10" s="3">
        <v>285</v>
      </c>
      <c r="J10" s="31" t="s">
        <v>19</v>
      </c>
      <c r="K10" s="10">
        <f t="shared" si="1"/>
        <v>58.75</v>
      </c>
      <c r="L10" s="10">
        <f t="shared" si="2"/>
        <v>58.75</v>
      </c>
    </row>
    <row r="11" spans="1:12" x14ac:dyDescent="0.2">
      <c r="A11" s="2" t="s">
        <v>6</v>
      </c>
      <c r="B11" s="4">
        <v>250</v>
      </c>
      <c r="C11" s="16">
        <v>1</v>
      </c>
      <c r="D11" s="20">
        <v>1.25</v>
      </c>
      <c r="E11" s="19">
        <f t="shared" si="3"/>
        <v>312.5</v>
      </c>
      <c r="F11" s="16">
        <v>1</v>
      </c>
      <c r="G11" s="4">
        <v>1.25</v>
      </c>
      <c r="H11" s="19">
        <f t="shared" si="0"/>
        <v>312.5</v>
      </c>
      <c r="I11" s="3">
        <v>121.3</v>
      </c>
      <c r="J11" s="31" t="s">
        <v>19</v>
      </c>
      <c r="K11" s="10">
        <f t="shared" si="1"/>
        <v>191.2</v>
      </c>
      <c r="L11" s="10">
        <f t="shared" si="2"/>
        <v>191.2</v>
      </c>
    </row>
    <row r="12" spans="1:12" x14ac:dyDescent="0.2">
      <c r="A12" s="2" t="s">
        <v>7</v>
      </c>
      <c r="B12" s="4">
        <v>275</v>
      </c>
      <c r="C12" s="16">
        <v>1</v>
      </c>
      <c r="D12" s="20">
        <v>1.25</v>
      </c>
      <c r="E12" s="19">
        <f t="shared" si="3"/>
        <v>343.75</v>
      </c>
      <c r="F12" s="16">
        <v>1</v>
      </c>
      <c r="G12" s="4">
        <v>1.25</v>
      </c>
      <c r="H12" s="19">
        <f t="shared" si="0"/>
        <v>343.75</v>
      </c>
      <c r="I12" s="3">
        <v>180</v>
      </c>
      <c r="J12" s="31" t="s">
        <v>19</v>
      </c>
      <c r="K12" s="10">
        <f t="shared" si="1"/>
        <v>163.75</v>
      </c>
      <c r="L12" s="10">
        <f t="shared" si="2"/>
        <v>163.75</v>
      </c>
    </row>
    <row r="13" spans="1:12" x14ac:dyDescent="0.2">
      <c r="A13" s="2" t="s">
        <v>8</v>
      </c>
      <c r="B13" s="4">
        <v>100</v>
      </c>
      <c r="C13" s="16">
        <v>1</v>
      </c>
      <c r="D13" s="20">
        <v>1.25</v>
      </c>
      <c r="E13" s="19">
        <f t="shared" si="3"/>
        <v>125</v>
      </c>
      <c r="F13" s="16">
        <v>1</v>
      </c>
      <c r="G13" s="4">
        <v>1.25</v>
      </c>
      <c r="H13" s="19">
        <f t="shared" si="0"/>
        <v>125</v>
      </c>
      <c r="I13" s="3">
        <v>160</v>
      </c>
      <c r="J13" s="31" t="s">
        <v>19</v>
      </c>
      <c r="K13" s="10">
        <f t="shared" si="1"/>
        <v>-35</v>
      </c>
      <c r="L13" s="10">
        <f t="shared" si="2"/>
        <v>-35</v>
      </c>
    </row>
    <row r="14" spans="1:12" x14ac:dyDescent="0.2">
      <c r="A14" s="2" t="s">
        <v>10</v>
      </c>
      <c r="B14" s="4">
        <f>16*48</f>
        <v>768</v>
      </c>
      <c r="C14" s="16">
        <v>1</v>
      </c>
      <c r="D14" s="20">
        <v>1.25</v>
      </c>
      <c r="E14" s="19">
        <f t="shared" si="3"/>
        <v>960</v>
      </c>
      <c r="F14" s="16">
        <v>1</v>
      </c>
      <c r="G14" s="4">
        <v>1.25</v>
      </c>
      <c r="H14" s="19">
        <f t="shared" si="0"/>
        <v>960</v>
      </c>
      <c r="I14" s="3">
        <v>768</v>
      </c>
      <c r="J14" s="31" t="s">
        <v>19</v>
      </c>
      <c r="K14" s="10">
        <f t="shared" si="1"/>
        <v>192</v>
      </c>
      <c r="L14" s="10">
        <f t="shared" si="2"/>
        <v>192</v>
      </c>
    </row>
    <row r="15" spans="1:12" x14ac:dyDescent="0.2">
      <c r="A15" s="2" t="s">
        <v>11</v>
      </c>
      <c r="B15" s="4">
        <v>200</v>
      </c>
      <c r="C15" s="16">
        <v>1</v>
      </c>
      <c r="D15" s="20">
        <v>1.25</v>
      </c>
      <c r="E15" s="19">
        <f t="shared" si="3"/>
        <v>250</v>
      </c>
      <c r="F15" s="16">
        <v>1</v>
      </c>
      <c r="G15" s="4">
        <v>1.25</v>
      </c>
      <c r="H15" s="19">
        <f t="shared" si="0"/>
        <v>250</v>
      </c>
      <c r="I15" s="3">
        <v>200</v>
      </c>
      <c r="J15" s="31" t="s">
        <v>19</v>
      </c>
      <c r="K15" s="10">
        <f t="shared" si="1"/>
        <v>50</v>
      </c>
      <c r="L15" s="10">
        <f t="shared" si="2"/>
        <v>50</v>
      </c>
    </row>
    <row r="16" spans="1:12" x14ac:dyDescent="0.2">
      <c r="A16" s="2" t="s">
        <v>12</v>
      </c>
      <c r="B16" s="4">
        <v>56</v>
      </c>
      <c r="C16" s="16">
        <v>18</v>
      </c>
      <c r="D16" s="20">
        <v>1.25</v>
      </c>
      <c r="E16" s="19">
        <f t="shared" si="3"/>
        <v>1260</v>
      </c>
      <c r="F16" s="16">
        <v>8</v>
      </c>
      <c r="G16" s="4">
        <v>1.25</v>
      </c>
      <c r="H16" s="19">
        <f t="shared" si="0"/>
        <v>560</v>
      </c>
      <c r="I16" s="3">
        <v>1120</v>
      </c>
      <c r="J16" s="31" t="s">
        <v>19</v>
      </c>
      <c r="K16" s="10">
        <f t="shared" si="1"/>
        <v>140</v>
      </c>
      <c r="L16" s="10">
        <f t="shared" si="2"/>
        <v>-560</v>
      </c>
    </row>
    <row r="17" spans="1:12" x14ac:dyDescent="0.2">
      <c r="A17" s="2" t="s">
        <v>13</v>
      </c>
      <c r="B17" s="4">
        <f>16*56</f>
        <v>896</v>
      </c>
      <c r="C17" s="16">
        <v>2</v>
      </c>
      <c r="D17" s="20">
        <v>1.25</v>
      </c>
      <c r="E17" s="19">
        <f t="shared" si="3"/>
        <v>2240</v>
      </c>
      <c r="F17" s="16">
        <v>1</v>
      </c>
      <c r="G17" s="4">
        <v>1.25</v>
      </c>
      <c r="H17" s="19">
        <f t="shared" si="0"/>
        <v>1120</v>
      </c>
      <c r="I17" s="3">
        <v>896</v>
      </c>
      <c r="J17" s="31" t="s">
        <v>19</v>
      </c>
      <c r="K17" s="10">
        <f>E17-I17</f>
        <v>1344</v>
      </c>
      <c r="L17" s="10">
        <f t="shared" si="2"/>
        <v>224</v>
      </c>
    </row>
    <row r="18" spans="1:12" x14ac:dyDescent="0.2">
      <c r="A18" s="2" t="s">
        <v>32</v>
      </c>
      <c r="B18" s="4">
        <v>1300</v>
      </c>
      <c r="C18" s="16">
        <v>1</v>
      </c>
      <c r="D18" s="20">
        <v>1</v>
      </c>
      <c r="E18" s="19">
        <f t="shared" si="3"/>
        <v>1300</v>
      </c>
      <c r="F18" s="16"/>
      <c r="G18" s="4"/>
      <c r="H18" s="19"/>
      <c r="I18" s="3"/>
      <c r="J18" s="31"/>
      <c r="K18" s="10">
        <f t="shared" si="1"/>
        <v>1300</v>
      </c>
      <c r="L18" s="10">
        <f t="shared" si="2"/>
        <v>0</v>
      </c>
    </row>
    <row r="19" spans="1:12" x14ac:dyDescent="0.2">
      <c r="A19" s="2" t="s">
        <v>14</v>
      </c>
      <c r="B19" s="4">
        <v>80</v>
      </c>
      <c r="C19" s="16">
        <v>2</v>
      </c>
      <c r="D19" s="20">
        <v>1</v>
      </c>
      <c r="E19" s="19">
        <f t="shared" si="3"/>
        <v>160</v>
      </c>
      <c r="F19" s="16">
        <v>1</v>
      </c>
      <c r="G19" s="4">
        <v>1</v>
      </c>
      <c r="H19" s="19">
        <f t="shared" si="0"/>
        <v>80</v>
      </c>
      <c r="I19" s="3">
        <v>80</v>
      </c>
      <c r="J19" s="31" t="s">
        <v>19</v>
      </c>
      <c r="K19" s="10">
        <f t="shared" si="1"/>
        <v>80</v>
      </c>
      <c r="L19" s="10">
        <f t="shared" si="2"/>
        <v>0</v>
      </c>
    </row>
    <row r="20" spans="1:12" ht="15" thickBot="1" x14ac:dyDescent="0.25">
      <c r="A20" s="5" t="s">
        <v>15</v>
      </c>
      <c r="B20" s="9">
        <v>0.5</v>
      </c>
      <c r="C20" s="17">
        <v>600</v>
      </c>
      <c r="D20" s="20">
        <v>1</v>
      </c>
      <c r="E20" s="19">
        <f t="shared" si="3"/>
        <v>300</v>
      </c>
      <c r="F20" s="18">
        <v>600</v>
      </c>
      <c r="G20" s="4">
        <v>1</v>
      </c>
      <c r="H20" s="19">
        <f t="shared" si="0"/>
        <v>300</v>
      </c>
      <c r="I20" s="6">
        <v>300</v>
      </c>
      <c r="J20" s="31" t="s">
        <v>19</v>
      </c>
      <c r="K20" s="10">
        <f t="shared" si="1"/>
        <v>0</v>
      </c>
      <c r="L20" s="10">
        <f t="shared" si="2"/>
        <v>0</v>
      </c>
    </row>
    <row r="21" spans="1:12" x14ac:dyDescent="0.2">
      <c r="A21" s="12" t="s">
        <v>22</v>
      </c>
      <c r="B21" s="11"/>
      <c r="C21" s="11"/>
      <c r="D21" s="11"/>
      <c r="E21" s="21">
        <v>1500</v>
      </c>
      <c r="F21" s="11"/>
      <c r="G21" s="11"/>
      <c r="H21" s="21">
        <v>1500</v>
      </c>
      <c r="I21" s="22">
        <v>0</v>
      </c>
      <c r="J21" s="31"/>
      <c r="K21" s="10">
        <f t="shared" si="1"/>
        <v>1500</v>
      </c>
      <c r="L21" s="10">
        <f t="shared" si="2"/>
        <v>1500</v>
      </c>
    </row>
    <row r="22" spans="1:12" x14ac:dyDescent="0.2">
      <c r="A22" s="12" t="s">
        <v>28</v>
      </c>
      <c r="B22" s="11"/>
      <c r="C22" s="11"/>
      <c r="D22" s="11"/>
      <c r="E22" s="21">
        <v>750</v>
      </c>
      <c r="F22" s="11"/>
      <c r="G22" s="11"/>
      <c r="H22" s="21">
        <v>750</v>
      </c>
      <c r="I22" s="22">
        <v>750</v>
      </c>
      <c r="J22" s="31"/>
      <c r="K22" s="10">
        <f t="shared" si="1"/>
        <v>0</v>
      </c>
      <c r="L22" s="10">
        <f t="shared" si="2"/>
        <v>0</v>
      </c>
    </row>
    <row r="23" spans="1:12" ht="19" x14ac:dyDescent="0.25">
      <c r="A23" s="35" t="s">
        <v>29</v>
      </c>
      <c r="B23" s="36"/>
      <c r="C23" s="36"/>
      <c r="D23" s="36"/>
      <c r="E23" s="37">
        <f>SUM(E3:E22)</f>
        <v>17963.75</v>
      </c>
      <c r="F23" s="36"/>
      <c r="G23" s="36"/>
      <c r="H23" s="37">
        <f>SUM(H3:H22)</f>
        <v>13740.5</v>
      </c>
      <c r="I23" s="38"/>
      <c r="J23" s="39"/>
      <c r="K23" s="40">
        <f>SUM(K3:K22)</f>
        <v>7461.09</v>
      </c>
      <c r="L23" s="40">
        <f>SUM(L3:L22)</f>
        <v>3237.84</v>
      </c>
    </row>
    <row r="24" spans="1:12" x14ac:dyDescent="0.2">
      <c r="A24" s="41" t="s">
        <v>30</v>
      </c>
      <c r="B24" s="42" t="s">
        <v>31</v>
      </c>
      <c r="C24" s="43"/>
      <c r="D24" s="43"/>
      <c r="E24" s="44">
        <f>E23-E16-E17-E19-E20</f>
        <v>14003.75</v>
      </c>
      <c r="F24" s="43"/>
      <c r="G24" s="43"/>
      <c r="H24" s="44">
        <f>H23-H16-H17-H19-H20</f>
        <v>11680.5</v>
      </c>
      <c r="I24" s="39"/>
      <c r="J24" s="39"/>
      <c r="K24" s="45">
        <f>K23/E23</f>
        <v>0.41534145153433999</v>
      </c>
      <c r="L24" s="45">
        <f>L23/H23</f>
        <v>0.23564207998253339</v>
      </c>
    </row>
    <row r="25" spans="1:12" x14ac:dyDescent="0.2">
      <c r="B25" s="10"/>
      <c r="C25" s="10"/>
      <c r="D25" s="10"/>
      <c r="E25" s="10"/>
      <c r="F25" s="10"/>
      <c r="G25" s="10"/>
      <c r="H25" s="10"/>
    </row>
    <row r="26" spans="1:12" ht="15" thickBot="1" x14ac:dyDescent="0.25">
      <c r="A26" t="s">
        <v>23</v>
      </c>
    </row>
    <row r="27" spans="1:12" x14ac:dyDescent="0.2">
      <c r="A27" s="15"/>
      <c r="B27" s="15"/>
      <c r="C27" s="15"/>
      <c r="D27" s="23" t="s">
        <v>24</v>
      </c>
      <c r="E27" s="24" t="s">
        <v>25</v>
      </c>
      <c r="F27" s="15"/>
      <c r="G27" s="23" t="s">
        <v>24</v>
      </c>
      <c r="H27" s="24" t="s">
        <v>25</v>
      </c>
    </row>
    <row r="28" spans="1:12" x14ac:dyDescent="0.2">
      <c r="B28" s="1"/>
      <c r="C28" s="1"/>
      <c r="D28" s="25">
        <v>0.4</v>
      </c>
      <c r="E28" s="7">
        <f>$E$23*D28</f>
        <v>7185.5</v>
      </c>
      <c r="F28" s="1"/>
      <c r="G28" s="25">
        <v>0.4</v>
      </c>
      <c r="H28" s="7">
        <f>$H$23*G28</f>
        <v>5496.2000000000007</v>
      </c>
    </row>
    <row r="29" spans="1:12" x14ac:dyDescent="0.2">
      <c r="B29" s="1"/>
      <c r="C29" s="1"/>
      <c r="D29" s="25">
        <v>0.4</v>
      </c>
      <c r="E29" s="7">
        <f t="shared" ref="E29:E30" si="4">$E$23*D29</f>
        <v>7185.5</v>
      </c>
      <c r="F29" s="1"/>
      <c r="G29" s="25">
        <v>0.4</v>
      </c>
      <c r="H29" s="7">
        <f t="shared" ref="H29:H31" si="5">$H$23*G29</f>
        <v>5496.2000000000007</v>
      </c>
    </row>
    <row r="30" spans="1:12" x14ac:dyDescent="0.2">
      <c r="B30" s="1"/>
      <c r="C30" s="1"/>
      <c r="D30" s="25">
        <v>0.2</v>
      </c>
      <c r="E30" s="7">
        <f t="shared" si="4"/>
        <v>3592.75</v>
      </c>
      <c r="F30" s="1"/>
      <c r="G30" s="25">
        <v>0.2</v>
      </c>
      <c r="H30" s="7">
        <f t="shared" si="5"/>
        <v>2748.1000000000004</v>
      </c>
    </row>
    <row r="31" spans="1:12" ht="15" thickBot="1" x14ac:dyDescent="0.25">
      <c r="A31" s="13"/>
      <c r="B31" s="14"/>
      <c r="C31" s="14"/>
      <c r="D31" s="26">
        <f>SUM(D28:D30)</f>
        <v>1</v>
      </c>
      <c r="E31" s="27">
        <f t="shared" ref="E31" si="6">SUM(E28:E30)</f>
        <v>17963.75</v>
      </c>
      <c r="F31" s="14"/>
      <c r="G31" s="29">
        <f>SUM(G28:G30)</f>
        <v>1</v>
      </c>
      <c r="H31" s="27">
        <f t="shared" si="5"/>
        <v>13740.5</v>
      </c>
    </row>
    <row r="32" spans="1:12" ht="15" thickBot="1" x14ac:dyDescent="0.25"/>
    <row r="33" spans="4:8" x14ac:dyDescent="0.2">
      <c r="D33" s="23" t="s">
        <v>24</v>
      </c>
      <c r="E33" s="24" t="s">
        <v>35</v>
      </c>
      <c r="F33" s="15"/>
      <c r="G33" s="23" t="s">
        <v>24</v>
      </c>
      <c r="H33" s="24" t="s">
        <v>35</v>
      </c>
    </row>
    <row r="34" spans="4:8" x14ac:dyDescent="0.2">
      <c r="D34" s="25">
        <v>0.4</v>
      </c>
      <c r="E34" s="7">
        <f>$E$24*D34</f>
        <v>5601.5</v>
      </c>
      <c r="F34" s="1"/>
      <c r="G34" s="25">
        <v>0.4</v>
      </c>
      <c r="H34" s="7">
        <f>$H$24*G34</f>
        <v>4672.2</v>
      </c>
    </row>
    <row r="35" spans="4:8" x14ac:dyDescent="0.2">
      <c r="D35" s="25">
        <v>0.4</v>
      </c>
      <c r="E35" s="7">
        <f t="shared" ref="E35:E37" si="7">$E$24*D35</f>
        <v>5601.5</v>
      </c>
      <c r="F35" s="1"/>
      <c r="G35" s="25">
        <v>0.4</v>
      </c>
      <c r="H35" s="7">
        <f t="shared" ref="H35:H36" si="8">$H$24*G35</f>
        <v>4672.2</v>
      </c>
    </row>
    <row r="36" spans="4:8" x14ac:dyDescent="0.2">
      <c r="D36" s="25">
        <v>0.2</v>
      </c>
      <c r="E36" s="7">
        <f t="shared" si="7"/>
        <v>2800.75</v>
      </c>
      <c r="F36" s="1"/>
      <c r="G36" s="25">
        <v>0.2</v>
      </c>
      <c r="H36" s="7">
        <f t="shared" si="8"/>
        <v>2336.1</v>
      </c>
    </row>
    <row r="37" spans="4:8" ht="15" thickBot="1" x14ac:dyDescent="0.25">
      <c r="D37" s="26">
        <f>SUM(D34:D36)</f>
        <v>1</v>
      </c>
      <c r="E37" s="28">
        <f t="shared" si="7"/>
        <v>14003.75</v>
      </c>
      <c r="F37" s="14"/>
      <c r="G37" s="29">
        <f>SUM(G34:G36)</f>
        <v>1</v>
      </c>
      <c r="H37" s="28">
        <f>$H$24*G37</f>
        <v>11680.5</v>
      </c>
    </row>
  </sheetData>
  <phoneticPr fontId="6" type="noConversion"/>
  <pageMargins left="0.7" right="0.7" top="0.75" bottom="0.75" header="0.3" footer="0.3"/>
  <pageSetup paperSize="9" scale="59" orientation="landscape" horizontalDpi="0" verticalDpi="0"/>
  <rowBreaks count="1" manualBreakCount="1">
    <brk id="37" max="16383" man="1"/>
  </rowBreaks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2019-07-02T17:49:00Z</cp:lastPrinted>
  <dcterms:created xsi:type="dcterms:W3CDTF">2019-06-19T13:23:28Z</dcterms:created>
  <dcterms:modified xsi:type="dcterms:W3CDTF">2019-07-02T18:09:31Z</dcterms:modified>
</cp:coreProperties>
</file>